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6580" yWindow="1760" windowWidth="25600" windowHeight="18380" tabRatio="500"/>
  </bookViews>
  <sheets>
    <sheet name="Table 7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1" l="1"/>
  <c r="C46" i="1"/>
  <c r="C47" i="1"/>
  <c r="C48" i="1"/>
  <c r="B48" i="1"/>
  <c r="C32" i="1"/>
  <c r="C33" i="1"/>
  <c r="C34" i="1"/>
  <c r="C35" i="1"/>
  <c r="C36" i="1"/>
  <c r="C37" i="1"/>
  <c r="C38" i="1"/>
  <c r="C39" i="1"/>
  <c r="C40" i="1"/>
  <c r="C41" i="1"/>
  <c r="B41" i="1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M23" i="1"/>
  <c r="L23" i="1"/>
  <c r="K3" i="1"/>
  <c r="K4" i="1"/>
  <c r="K8" i="1"/>
  <c r="K10" i="1"/>
  <c r="K11" i="1"/>
  <c r="K13" i="1"/>
  <c r="K14" i="1"/>
  <c r="K15" i="1"/>
  <c r="K17" i="1"/>
  <c r="K18" i="1"/>
  <c r="K19" i="1"/>
  <c r="K20" i="1"/>
  <c r="K21" i="1"/>
  <c r="K22" i="1"/>
  <c r="K23" i="1"/>
  <c r="J23" i="1"/>
  <c r="I10" i="1"/>
  <c r="I15" i="1"/>
  <c r="I17" i="1"/>
  <c r="I22" i="1"/>
  <c r="I23" i="1"/>
  <c r="H23" i="1"/>
  <c r="G3" i="1"/>
  <c r="G6" i="1"/>
  <c r="G7" i="1"/>
  <c r="G8" i="1"/>
  <c r="G12" i="1"/>
  <c r="G15" i="1"/>
  <c r="G17" i="1"/>
  <c r="G18" i="1"/>
  <c r="G20" i="1"/>
  <c r="G21" i="1"/>
  <c r="G22" i="1"/>
  <c r="G23" i="1"/>
  <c r="F23" i="1"/>
  <c r="E5" i="1"/>
  <c r="E8" i="1"/>
  <c r="E9" i="1"/>
  <c r="E15" i="1"/>
  <c r="E16" i="1"/>
  <c r="E17" i="1"/>
  <c r="E18" i="1"/>
  <c r="E20" i="1"/>
  <c r="E21" i="1"/>
  <c r="E22" i="1"/>
  <c r="E23" i="1"/>
  <c r="D23" i="1"/>
  <c r="C15" i="1"/>
  <c r="C17" i="1"/>
  <c r="C20" i="1"/>
  <c r="C22" i="1"/>
  <c r="C23" i="1"/>
  <c r="B23" i="1"/>
</calcChain>
</file>

<file path=xl/sharedStrings.xml><?xml version="1.0" encoding="utf-8"?>
<sst xmlns="http://schemas.openxmlformats.org/spreadsheetml/2006/main" count="57" uniqueCount="31">
  <si>
    <t>SPECIES</t>
  </si>
  <si>
    <t>SU 1182</t>
  </si>
  <si>
    <t>SU 1386</t>
  </si>
  <si>
    <t>SU 1423*</t>
  </si>
  <si>
    <t>SU 1457</t>
  </si>
  <si>
    <t>SU 5016</t>
  </si>
  <si>
    <t>TOTAL Phase 2</t>
  </si>
  <si>
    <t>N</t>
  </si>
  <si>
    <t>%</t>
  </si>
  <si>
    <t>Terrestrial Gastropoda</t>
  </si>
  <si>
    <t>Marine Bivalvia</t>
  </si>
  <si>
    <t>Marine Gastropoda</t>
  </si>
  <si>
    <t>Pisces</t>
  </si>
  <si>
    <t>Amphibia</t>
  </si>
  <si>
    <t>Aves</t>
  </si>
  <si>
    <t>Corvus corone</t>
  </si>
  <si>
    <t>Corvidae</t>
  </si>
  <si>
    <t>Gallus gallus</t>
  </si>
  <si>
    <t>Microfauna</t>
  </si>
  <si>
    <t>Lagomorpha</t>
  </si>
  <si>
    <t>Equus caballus</t>
  </si>
  <si>
    <t>Sus domesticus</t>
  </si>
  <si>
    <t>Ovis aries</t>
  </si>
  <si>
    <t>Ovis vel Capra</t>
  </si>
  <si>
    <t>Bos taurus</t>
  </si>
  <si>
    <t>Small Mammal</t>
  </si>
  <si>
    <t>Medium Mammal</t>
  </si>
  <si>
    <t>Large Ungulate</t>
  </si>
  <si>
    <t>Unidentifiable</t>
  </si>
  <si>
    <t>TOTAL</t>
  </si>
  <si>
    <t>Mollusca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</si>
</sst>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G42" sqref="G42"/>
    </sheetView>
  </sheetViews>
  <sheetFormatPr baseColWidth="10" defaultColWidth="8.83203125" defaultRowHeight="13" x14ac:dyDescent="0"/>
  <cols>
    <col min="1" max="1" width="24.5" style="5" bestFit="1" customWidth="1"/>
    <col min="2" max="11" width="7.6640625" style="6" customWidth="1"/>
    <col min="12" max="13" width="9.33203125" style="3" customWidth="1"/>
    <col min="14" max="16384" width="8.83203125" style="5"/>
  </cols>
  <sheetData>
    <row r="1" spans="1:13" s="3" customFormat="1">
      <c r="A1" s="1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2"/>
    </row>
    <row r="2" spans="1:13" s="3" customFormat="1">
      <c r="A2" s="1"/>
      <c r="B2" s="4" t="s">
        <v>7</v>
      </c>
      <c r="C2" s="4" t="s">
        <v>8</v>
      </c>
      <c r="D2" s="4" t="s">
        <v>7</v>
      </c>
      <c r="E2" s="4" t="s">
        <v>8</v>
      </c>
      <c r="F2" s="4" t="s">
        <v>7</v>
      </c>
      <c r="G2" s="4" t="s">
        <v>8</v>
      </c>
      <c r="H2" s="4" t="s">
        <v>7</v>
      </c>
      <c r="I2" s="4" t="s">
        <v>8</v>
      </c>
      <c r="J2" s="4" t="s">
        <v>7</v>
      </c>
      <c r="K2" s="4" t="s">
        <v>8</v>
      </c>
      <c r="L2" s="4" t="s">
        <v>7</v>
      </c>
      <c r="M2" s="4" t="s">
        <v>8</v>
      </c>
    </row>
    <row r="3" spans="1:13">
      <c r="A3" s="5" t="s">
        <v>9</v>
      </c>
      <c r="F3" s="6">
        <v>1</v>
      </c>
      <c r="G3" s="7">
        <f t="shared" ref="G3:G21" si="0">F3/192%</f>
        <v>0.52083333333333337</v>
      </c>
      <c r="I3" s="7"/>
      <c r="J3" s="6">
        <v>11</v>
      </c>
      <c r="K3" s="7">
        <f t="shared" ref="K3:K14" si="1">J3/489%</f>
        <v>2.2494887525562373</v>
      </c>
      <c r="L3" s="4">
        <f>SUM(B3,D3,F3,H3,J3)</f>
        <v>12</v>
      </c>
      <c r="M3" s="8">
        <f>L3/821%</f>
        <v>1.4616321559074299</v>
      </c>
    </row>
    <row r="4" spans="1:13">
      <c r="A4" s="5" t="s">
        <v>10</v>
      </c>
      <c r="G4" s="7"/>
      <c r="I4" s="7"/>
      <c r="J4" s="6">
        <v>7</v>
      </c>
      <c r="K4" s="7">
        <f t="shared" si="1"/>
        <v>1.4314928425357873</v>
      </c>
      <c r="L4" s="4">
        <f t="shared" ref="L4:L22" si="2">SUM(B4,D4,F4,H4,J4)</f>
        <v>7</v>
      </c>
      <c r="M4" s="8">
        <f t="shared" ref="M4:M22" si="3">L4/821%</f>
        <v>0.85261875761266737</v>
      </c>
    </row>
    <row r="5" spans="1:13">
      <c r="A5" s="5" t="s">
        <v>11</v>
      </c>
      <c r="D5" s="6">
        <v>1</v>
      </c>
      <c r="E5" s="7">
        <f>D5/83%</f>
        <v>1.2048192771084338</v>
      </c>
      <c r="G5" s="7"/>
      <c r="I5" s="7"/>
      <c r="K5" s="7"/>
      <c r="L5" s="4">
        <f t="shared" si="2"/>
        <v>1</v>
      </c>
      <c r="M5" s="8">
        <f t="shared" si="3"/>
        <v>0.12180267965895249</v>
      </c>
    </row>
    <row r="6" spans="1:13">
      <c r="A6" s="5" t="s">
        <v>12</v>
      </c>
      <c r="F6" s="6">
        <v>1</v>
      </c>
      <c r="G6" s="7">
        <f t="shared" si="0"/>
        <v>0.52083333333333337</v>
      </c>
      <c r="I6" s="7"/>
      <c r="K6" s="7"/>
      <c r="L6" s="4">
        <f t="shared" si="2"/>
        <v>1</v>
      </c>
      <c r="M6" s="8">
        <f t="shared" si="3"/>
        <v>0.12180267965895249</v>
      </c>
    </row>
    <row r="7" spans="1:13">
      <c r="A7" s="5" t="s">
        <v>13</v>
      </c>
      <c r="E7" s="7"/>
      <c r="F7" s="6">
        <v>1</v>
      </c>
      <c r="G7" s="7">
        <f t="shared" si="0"/>
        <v>0.52083333333333337</v>
      </c>
      <c r="I7" s="7"/>
      <c r="K7" s="7"/>
      <c r="L7" s="4">
        <f t="shared" si="2"/>
        <v>1</v>
      </c>
      <c r="M7" s="8">
        <f t="shared" si="3"/>
        <v>0.12180267965895249</v>
      </c>
    </row>
    <row r="8" spans="1:13">
      <c r="A8" s="5" t="s">
        <v>14</v>
      </c>
      <c r="C8" s="7"/>
      <c r="D8" s="6">
        <v>1</v>
      </c>
      <c r="E8" s="7">
        <f>D8/83%</f>
        <v>1.2048192771084338</v>
      </c>
      <c r="F8" s="6">
        <v>1</v>
      </c>
      <c r="G8" s="7">
        <f t="shared" si="0"/>
        <v>0.52083333333333337</v>
      </c>
      <c r="I8" s="7"/>
      <c r="J8" s="6">
        <v>4</v>
      </c>
      <c r="K8" s="7">
        <f t="shared" si="1"/>
        <v>0.81799591002044991</v>
      </c>
      <c r="L8" s="4">
        <f t="shared" si="2"/>
        <v>6</v>
      </c>
      <c r="M8" s="8">
        <f t="shared" si="3"/>
        <v>0.73081607795371495</v>
      </c>
    </row>
    <row r="9" spans="1:13">
      <c r="A9" s="9" t="s">
        <v>15</v>
      </c>
      <c r="C9" s="7"/>
      <c r="D9" s="6">
        <v>1</v>
      </c>
      <c r="E9" s="7">
        <f>D9/83%</f>
        <v>1.2048192771084338</v>
      </c>
      <c r="G9" s="7"/>
      <c r="H9" s="5"/>
      <c r="I9" s="7"/>
      <c r="J9" s="5"/>
      <c r="K9" s="5"/>
      <c r="L9" s="4">
        <f>SUM(B9,D9,F9,H9,J9)</f>
        <v>1</v>
      </c>
      <c r="M9" s="8">
        <f t="shared" si="3"/>
        <v>0.12180267965895249</v>
      </c>
    </row>
    <row r="10" spans="1:13">
      <c r="A10" s="5" t="s">
        <v>16</v>
      </c>
      <c r="C10" s="7"/>
      <c r="G10" s="7"/>
      <c r="H10" s="6">
        <v>1</v>
      </c>
      <c r="I10" s="7">
        <f t="shared" ref="I10:I17" si="4">H10/43%</f>
        <v>2.3255813953488373</v>
      </c>
      <c r="J10" s="6">
        <v>1</v>
      </c>
      <c r="K10" s="7">
        <f>J10/489%</f>
        <v>0.20449897750511248</v>
      </c>
      <c r="L10" s="4">
        <f>SUM(B10,D10,F10,H10,J10)</f>
        <v>2</v>
      </c>
      <c r="M10" s="8">
        <f t="shared" si="3"/>
        <v>0.24360535931790497</v>
      </c>
    </row>
    <row r="11" spans="1:13">
      <c r="A11" s="9" t="s">
        <v>17</v>
      </c>
      <c r="C11" s="7"/>
      <c r="G11" s="7"/>
      <c r="I11" s="7"/>
      <c r="J11" s="6">
        <v>8</v>
      </c>
      <c r="K11" s="7">
        <f t="shared" si="1"/>
        <v>1.6359918200408998</v>
      </c>
      <c r="L11" s="4">
        <f t="shared" si="2"/>
        <v>8</v>
      </c>
      <c r="M11" s="8">
        <f t="shared" si="3"/>
        <v>0.97442143727161989</v>
      </c>
    </row>
    <row r="12" spans="1:13">
      <c r="A12" s="5" t="s">
        <v>18</v>
      </c>
      <c r="C12" s="7"/>
      <c r="F12" s="6">
        <v>5</v>
      </c>
      <c r="G12" s="7">
        <f t="shared" si="0"/>
        <v>2.604166666666667</v>
      </c>
      <c r="I12" s="7"/>
      <c r="K12" s="7"/>
      <c r="L12" s="4">
        <f t="shared" si="2"/>
        <v>5</v>
      </c>
      <c r="M12" s="8">
        <f t="shared" si="3"/>
        <v>0.60901339829476242</v>
      </c>
    </row>
    <row r="13" spans="1:13">
      <c r="A13" s="5" t="s">
        <v>19</v>
      </c>
      <c r="C13" s="7"/>
      <c r="G13" s="7"/>
      <c r="I13" s="7"/>
      <c r="J13" s="6">
        <v>1</v>
      </c>
      <c r="K13" s="7">
        <f t="shared" si="1"/>
        <v>0.20449897750511248</v>
      </c>
      <c r="L13" s="4">
        <f t="shared" si="2"/>
        <v>1</v>
      </c>
      <c r="M13" s="8">
        <f t="shared" si="3"/>
        <v>0.12180267965895249</v>
      </c>
    </row>
    <row r="14" spans="1:13">
      <c r="A14" s="9" t="s">
        <v>20</v>
      </c>
      <c r="C14" s="7"/>
      <c r="G14" s="7"/>
      <c r="I14" s="7"/>
      <c r="J14" s="6">
        <v>1</v>
      </c>
      <c r="K14" s="7">
        <f t="shared" si="1"/>
        <v>0.20449897750511248</v>
      </c>
      <c r="L14" s="4">
        <f t="shared" si="2"/>
        <v>1</v>
      </c>
      <c r="M14" s="8">
        <f t="shared" si="3"/>
        <v>0.12180267965895249</v>
      </c>
    </row>
    <row r="15" spans="1:13">
      <c r="A15" s="9" t="s">
        <v>21</v>
      </c>
      <c r="B15" s="6">
        <v>2</v>
      </c>
      <c r="C15" s="7">
        <f>B15/14%</f>
        <v>14.285714285714285</v>
      </c>
      <c r="D15" s="6">
        <v>16</v>
      </c>
      <c r="E15" s="7">
        <f>D15/83%</f>
        <v>19.277108433734941</v>
      </c>
      <c r="F15" s="6">
        <v>18</v>
      </c>
      <c r="G15" s="7">
        <f t="shared" si="0"/>
        <v>9.375</v>
      </c>
      <c r="H15" s="6">
        <v>2</v>
      </c>
      <c r="I15" s="7">
        <f t="shared" si="4"/>
        <v>4.6511627906976747</v>
      </c>
      <c r="J15" s="6">
        <v>91</v>
      </c>
      <c r="K15" s="7">
        <f>J15/489%</f>
        <v>18.609406952965237</v>
      </c>
      <c r="L15" s="4">
        <f t="shared" si="2"/>
        <v>129</v>
      </c>
      <c r="M15" s="8">
        <f t="shared" si="3"/>
        <v>15.71254567600487</v>
      </c>
    </row>
    <row r="16" spans="1:13">
      <c r="A16" s="9" t="s">
        <v>22</v>
      </c>
      <c r="C16" s="7"/>
      <c r="D16" s="6">
        <v>1</v>
      </c>
      <c r="E16" s="7">
        <f t="shared" ref="E16:E22" si="5">D16/83%</f>
        <v>1.2048192771084338</v>
      </c>
      <c r="G16" s="7"/>
      <c r="I16" s="7"/>
      <c r="K16" s="7"/>
      <c r="L16" s="4">
        <f t="shared" si="2"/>
        <v>1</v>
      </c>
      <c r="M16" s="8">
        <f t="shared" si="3"/>
        <v>0.12180267965895249</v>
      </c>
    </row>
    <row r="17" spans="1:13">
      <c r="A17" s="9" t="s">
        <v>23</v>
      </c>
      <c r="B17" s="6">
        <v>3</v>
      </c>
      <c r="C17" s="7">
        <f t="shared" ref="C17:C22" si="6">B17/14%</f>
        <v>21.428571428571427</v>
      </c>
      <c r="D17" s="6">
        <v>18</v>
      </c>
      <c r="E17" s="7">
        <f t="shared" si="5"/>
        <v>21.686746987951807</v>
      </c>
      <c r="F17" s="6">
        <v>5</v>
      </c>
      <c r="G17" s="7">
        <f t="shared" si="0"/>
        <v>2.604166666666667</v>
      </c>
      <c r="H17" s="6">
        <v>4</v>
      </c>
      <c r="I17" s="7">
        <f t="shared" si="4"/>
        <v>9.3023255813953494</v>
      </c>
      <c r="J17" s="6">
        <v>77</v>
      </c>
      <c r="K17" s="7">
        <f t="shared" ref="K17:K22" si="7">J17/489%</f>
        <v>15.746421267893661</v>
      </c>
      <c r="L17" s="4">
        <f t="shared" si="2"/>
        <v>107</v>
      </c>
      <c r="M17" s="8">
        <f t="shared" si="3"/>
        <v>13.032886723507916</v>
      </c>
    </row>
    <row r="18" spans="1:13">
      <c r="A18" s="9" t="s">
        <v>24</v>
      </c>
      <c r="C18" s="7"/>
      <c r="D18" s="6">
        <v>2</v>
      </c>
      <c r="E18" s="7">
        <f t="shared" si="5"/>
        <v>2.4096385542168677</v>
      </c>
      <c r="F18" s="6">
        <v>3</v>
      </c>
      <c r="G18" s="7">
        <f t="shared" si="0"/>
        <v>1.5625</v>
      </c>
      <c r="I18" s="7"/>
      <c r="J18" s="6">
        <v>63</v>
      </c>
      <c r="K18" s="7">
        <f t="shared" si="7"/>
        <v>12.883435582822086</v>
      </c>
      <c r="L18" s="4">
        <f t="shared" si="2"/>
        <v>68</v>
      </c>
      <c r="M18" s="8">
        <f t="shared" si="3"/>
        <v>8.2825822168087697</v>
      </c>
    </row>
    <row r="19" spans="1:13">
      <c r="A19" s="5" t="s">
        <v>25</v>
      </c>
      <c r="C19" s="7"/>
      <c r="E19" s="7"/>
      <c r="G19" s="7"/>
      <c r="I19" s="7"/>
      <c r="J19" s="6">
        <v>1</v>
      </c>
      <c r="K19" s="7">
        <f t="shared" si="7"/>
        <v>0.20449897750511248</v>
      </c>
      <c r="L19" s="4">
        <f t="shared" si="2"/>
        <v>1</v>
      </c>
      <c r="M19" s="8">
        <f t="shared" si="3"/>
        <v>0.12180267965895249</v>
      </c>
    </row>
    <row r="20" spans="1:13">
      <c r="A20" s="5" t="s">
        <v>26</v>
      </c>
      <c r="B20" s="6">
        <v>1</v>
      </c>
      <c r="C20" s="7">
        <f t="shared" si="6"/>
        <v>7.1428571428571423</v>
      </c>
      <c r="D20" s="6">
        <v>10</v>
      </c>
      <c r="E20" s="7">
        <f t="shared" si="5"/>
        <v>12.048192771084338</v>
      </c>
      <c r="F20" s="6">
        <v>5</v>
      </c>
      <c r="G20" s="7">
        <f t="shared" si="0"/>
        <v>2.604166666666667</v>
      </c>
      <c r="I20" s="7"/>
      <c r="J20" s="6">
        <v>15</v>
      </c>
      <c r="K20" s="7">
        <f t="shared" si="7"/>
        <v>3.0674846625766872</v>
      </c>
      <c r="L20" s="4">
        <f t="shared" si="2"/>
        <v>31</v>
      </c>
      <c r="M20" s="8">
        <f t="shared" si="3"/>
        <v>3.7758830694275272</v>
      </c>
    </row>
    <row r="21" spans="1:13">
      <c r="A21" s="5" t="s">
        <v>27</v>
      </c>
      <c r="C21" s="7"/>
      <c r="D21" s="6">
        <v>2</v>
      </c>
      <c r="E21" s="7">
        <f t="shared" si="5"/>
        <v>2.4096385542168677</v>
      </c>
      <c r="F21" s="6">
        <v>2</v>
      </c>
      <c r="G21" s="7">
        <f t="shared" si="0"/>
        <v>1.0416666666666667</v>
      </c>
      <c r="I21" s="7"/>
      <c r="J21" s="6">
        <v>5</v>
      </c>
      <c r="K21" s="7">
        <f t="shared" si="7"/>
        <v>1.0224948875255624</v>
      </c>
      <c r="L21" s="4">
        <f t="shared" si="2"/>
        <v>9</v>
      </c>
      <c r="M21" s="8">
        <f t="shared" si="3"/>
        <v>1.0962241169305724</v>
      </c>
    </row>
    <row r="22" spans="1:13">
      <c r="A22" s="5" t="s">
        <v>28</v>
      </c>
      <c r="B22" s="6">
        <v>8</v>
      </c>
      <c r="C22" s="7">
        <f t="shared" si="6"/>
        <v>57.142857142857139</v>
      </c>
      <c r="D22" s="6">
        <v>31</v>
      </c>
      <c r="E22" s="7">
        <f t="shared" si="5"/>
        <v>37.349397590361448</v>
      </c>
      <c r="F22" s="6">
        <v>150</v>
      </c>
      <c r="G22" s="7">
        <f>F22/192%</f>
        <v>78.125</v>
      </c>
      <c r="H22" s="6">
        <v>36</v>
      </c>
      <c r="I22" s="7">
        <f>H22/43%</f>
        <v>83.720930232558146</v>
      </c>
      <c r="J22" s="6">
        <v>204</v>
      </c>
      <c r="K22" s="7">
        <f t="shared" si="7"/>
        <v>41.717791411042946</v>
      </c>
      <c r="L22" s="4">
        <f t="shared" si="2"/>
        <v>429</v>
      </c>
      <c r="M22" s="8">
        <f t="shared" si="3"/>
        <v>52.253349573690613</v>
      </c>
    </row>
    <row r="23" spans="1:13" s="3" customFormat="1">
      <c r="A23" s="3" t="s">
        <v>29</v>
      </c>
      <c r="B23" s="4">
        <f t="shared" ref="B23:M23" si="8">SUM(B1:B22)</f>
        <v>14</v>
      </c>
      <c r="C23" s="4">
        <f t="shared" si="8"/>
        <v>99.999999999999986</v>
      </c>
      <c r="D23" s="4">
        <f t="shared" si="8"/>
        <v>83</v>
      </c>
      <c r="E23" s="4">
        <f t="shared" si="8"/>
        <v>100</v>
      </c>
      <c r="F23" s="4">
        <f t="shared" si="8"/>
        <v>192</v>
      </c>
      <c r="G23" s="4">
        <f t="shared" si="8"/>
        <v>100</v>
      </c>
      <c r="H23" s="4">
        <f t="shared" si="8"/>
        <v>43</v>
      </c>
      <c r="I23" s="4">
        <f t="shared" si="8"/>
        <v>100</v>
      </c>
      <c r="J23" s="4">
        <f t="shared" si="8"/>
        <v>489</v>
      </c>
      <c r="K23" s="4">
        <f t="shared" si="8"/>
        <v>100</v>
      </c>
      <c r="L23" s="4">
        <f t="shared" si="8"/>
        <v>821</v>
      </c>
      <c r="M23" s="4">
        <f t="shared" si="8"/>
        <v>100</v>
      </c>
    </row>
    <row r="24" spans="1:13">
      <c r="L24" s="4"/>
      <c r="M24" s="4"/>
    </row>
    <row r="27" spans="1:13">
      <c r="A27" s="10"/>
    </row>
    <row r="30" spans="1:13">
      <c r="B30" s="5"/>
      <c r="C30" s="5" t="s">
        <v>6</v>
      </c>
      <c r="D30" s="5"/>
      <c r="E30" s="5"/>
      <c r="F30" s="5"/>
      <c r="G30" s="5"/>
      <c r="H30" s="5"/>
      <c r="I30" s="5"/>
      <c r="J30" s="5"/>
      <c r="K30" s="5"/>
    </row>
    <row r="31" spans="1:13">
      <c r="B31" s="5" t="s">
        <v>7</v>
      </c>
      <c r="C31" s="5" t="s">
        <v>8</v>
      </c>
      <c r="D31" s="5"/>
      <c r="E31" s="5"/>
      <c r="F31" s="5"/>
      <c r="G31" s="5"/>
      <c r="H31" s="5"/>
      <c r="I31" s="5"/>
      <c r="J31" s="5"/>
      <c r="K31" s="5"/>
    </row>
    <row r="32" spans="1:13">
      <c r="A32" s="5" t="s">
        <v>30</v>
      </c>
      <c r="B32" s="5">
        <v>21</v>
      </c>
      <c r="C32" s="5">
        <f>B32/309%</f>
        <v>6.7961165048543695</v>
      </c>
      <c r="D32" s="5"/>
      <c r="E32" s="5"/>
      <c r="F32" s="5"/>
      <c r="G32" s="5"/>
      <c r="H32" s="5"/>
      <c r="I32" s="5"/>
      <c r="J32" s="5"/>
      <c r="K32" s="5"/>
    </row>
    <row r="33" spans="1:11" s="5" customFormat="1">
      <c r="A33" s="5" t="s">
        <v>13</v>
      </c>
      <c r="B33" s="5">
        <v>1</v>
      </c>
      <c r="C33" s="5">
        <f t="shared" ref="C33:C40" si="9">B33/309%</f>
        <v>0.3236245954692557</v>
      </c>
    </row>
    <row r="34" spans="1:11" s="5" customFormat="1">
      <c r="A34" s="5" t="s">
        <v>14</v>
      </c>
      <c r="B34" s="5">
        <v>18</v>
      </c>
      <c r="C34" s="5">
        <f t="shared" si="9"/>
        <v>5.825242718446602</v>
      </c>
    </row>
    <row r="35" spans="1:11" s="5" customFormat="1">
      <c r="A35" s="5" t="s">
        <v>18</v>
      </c>
      <c r="B35" s="5">
        <v>7</v>
      </c>
      <c r="C35" s="5">
        <f t="shared" si="9"/>
        <v>2.2653721682847898</v>
      </c>
    </row>
    <row r="36" spans="1:11" s="5" customFormat="1">
      <c r="A36" s="5" t="s">
        <v>19</v>
      </c>
      <c r="B36" s="5">
        <v>1</v>
      </c>
      <c r="C36" s="5">
        <f t="shared" si="9"/>
        <v>0.3236245954692557</v>
      </c>
    </row>
    <row r="37" spans="1:11" s="5" customFormat="1">
      <c r="A37" s="9" t="s">
        <v>20</v>
      </c>
      <c r="B37" s="5">
        <v>1</v>
      </c>
      <c r="C37" s="5">
        <f t="shared" si="9"/>
        <v>0.3236245954692557</v>
      </c>
    </row>
    <row r="38" spans="1:11" s="5" customFormat="1">
      <c r="A38" s="9" t="s">
        <v>21</v>
      </c>
      <c r="B38" s="5">
        <v>98</v>
      </c>
      <c r="C38" s="5">
        <f t="shared" si="9"/>
        <v>31.715210355987058</v>
      </c>
    </row>
    <row r="39" spans="1:11" s="5" customFormat="1">
      <c r="A39" s="9" t="s">
        <v>23</v>
      </c>
      <c r="B39" s="5">
        <v>96</v>
      </c>
      <c r="C39" s="5">
        <f t="shared" si="9"/>
        <v>31.067961165048544</v>
      </c>
    </row>
    <row r="40" spans="1:11" s="5" customFormat="1">
      <c r="A40" s="9" t="s">
        <v>24</v>
      </c>
      <c r="B40" s="5">
        <v>66</v>
      </c>
      <c r="C40" s="5">
        <f t="shared" si="9"/>
        <v>21.359223300970875</v>
      </c>
    </row>
    <row r="41" spans="1:11" s="5" customFormat="1">
      <c r="A41" s="5" t="s">
        <v>29</v>
      </c>
      <c r="B41" s="5">
        <f>SUM(B32:B40)</f>
        <v>309</v>
      </c>
      <c r="C41" s="5">
        <f>SUM(C32:C40)</f>
        <v>100</v>
      </c>
    </row>
    <row r="42" spans="1:11" s="5" customFormat="1"/>
    <row r="45" spans="1:11" s="5" customFormat="1">
      <c r="A45" s="5" t="s">
        <v>21</v>
      </c>
      <c r="B45" s="5">
        <v>98</v>
      </c>
      <c r="C45" s="5">
        <f>B45/205%</f>
        <v>47.804878048780495</v>
      </c>
      <c r="D45" s="6"/>
      <c r="E45" s="6"/>
      <c r="F45" s="6"/>
      <c r="G45" s="6"/>
      <c r="H45" s="6"/>
      <c r="I45" s="6"/>
      <c r="J45" s="6"/>
      <c r="K45" s="6"/>
    </row>
    <row r="46" spans="1:11" s="5" customFormat="1">
      <c r="A46" s="5" t="s">
        <v>23</v>
      </c>
      <c r="B46" s="5">
        <v>96</v>
      </c>
      <c r="C46" s="5">
        <f t="shared" ref="C46:C47" si="10">B46/205%</f>
        <v>46.829268292682933</v>
      </c>
      <c r="D46" s="6"/>
      <c r="E46" s="6"/>
      <c r="F46" s="6"/>
      <c r="G46" s="6"/>
      <c r="H46" s="6"/>
      <c r="I46" s="6"/>
      <c r="J46" s="6"/>
      <c r="K46" s="6"/>
    </row>
    <row r="47" spans="1:11" s="5" customFormat="1">
      <c r="A47" s="5" t="s">
        <v>24</v>
      </c>
      <c r="B47" s="5">
        <v>66</v>
      </c>
      <c r="C47" s="5">
        <f t="shared" si="10"/>
        <v>32.195121951219512</v>
      </c>
      <c r="D47" s="6"/>
      <c r="E47" s="6"/>
      <c r="F47" s="6"/>
      <c r="G47" s="6"/>
      <c r="H47" s="6"/>
      <c r="I47" s="6"/>
      <c r="J47" s="6"/>
      <c r="K47" s="6"/>
    </row>
    <row r="48" spans="1:11" s="5" customFormat="1">
      <c r="A48" s="5" t="s">
        <v>29</v>
      </c>
      <c r="B48" s="5">
        <f>SUM(B45:B47)</f>
        <v>260</v>
      </c>
      <c r="C48" s="5">
        <f>SUM(C45:C47)</f>
        <v>126.82926829268294</v>
      </c>
      <c r="D48" s="6"/>
      <c r="E48" s="6"/>
      <c r="F48" s="6"/>
      <c r="G48" s="6"/>
      <c r="H48" s="6"/>
      <c r="I48" s="6"/>
      <c r="J48" s="6"/>
      <c r="K48" s="6"/>
    </row>
  </sheetData>
  <mergeCells count="7">
    <mergeCell ref="L1:M1"/>
    <mergeCell ref="A1:A2"/>
    <mergeCell ref="B1:C1"/>
    <mergeCell ref="D1:E1"/>
    <mergeCell ref="F1:G1"/>
    <mergeCell ref="H1:I1"/>
    <mergeCell ref="J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University of Michigan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Baker-Young</dc:creator>
  <cp:lastModifiedBy>M. Baker-Young</cp:lastModifiedBy>
  <dcterms:created xsi:type="dcterms:W3CDTF">2018-02-16T14:06:59Z</dcterms:created>
  <dcterms:modified xsi:type="dcterms:W3CDTF">2018-02-16T14:07:20Z</dcterms:modified>
</cp:coreProperties>
</file>